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27-10 2020221-01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'27-10 2020221-010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'27-10 2020221-010 Pol'!$A$1:$X$92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16" i="1" s="1"/>
  <c r="I52" i="1"/>
  <c r="I51" i="1"/>
  <c r="I50" i="1"/>
  <c r="G42" i="1"/>
  <c r="F42" i="1"/>
  <c r="H42" i="1" s="1"/>
  <c r="I42" i="1" s="1"/>
  <c r="G41" i="1"/>
  <c r="F41" i="1"/>
  <c r="H41" i="1" s="1"/>
  <c r="I41" i="1" s="1"/>
  <c r="G39" i="1"/>
  <c r="F39" i="1"/>
  <c r="G91" i="12"/>
  <c r="BA75" i="12"/>
  <c r="BA73" i="12"/>
  <c r="BA67" i="12"/>
  <c r="I8" i="12"/>
  <c r="G9" i="12"/>
  <c r="M9" i="12" s="1"/>
  <c r="I9" i="12"/>
  <c r="K9" i="12"/>
  <c r="K8" i="12" s="1"/>
  <c r="O9" i="12"/>
  <c r="O8" i="12" s="1"/>
  <c r="Q9" i="12"/>
  <c r="Q8" i="12" s="1"/>
  <c r="V9" i="12"/>
  <c r="V8" i="12" s="1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33" i="12"/>
  <c r="I33" i="12"/>
  <c r="K33" i="12"/>
  <c r="M33" i="12"/>
  <c r="O33" i="12"/>
  <c r="Q33" i="12"/>
  <c r="V33" i="12"/>
  <c r="G45" i="12"/>
  <c r="M45" i="12" s="1"/>
  <c r="I45" i="12"/>
  <c r="K45" i="12"/>
  <c r="O45" i="12"/>
  <c r="Q45" i="12"/>
  <c r="V45" i="12"/>
  <c r="G50" i="12"/>
  <c r="M50" i="12" s="1"/>
  <c r="I50" i="12"/>
  <c r="K50" i="12"/>
  <c r="O50" i="12"/>
  <c r="Q50" i="12"/>
  <c r="V50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K58" i="12"/>
  <c r="M58" i="12"/>
  <c r="O58" i="12"/>
  <c r="G59" i="12"/>
  <c r="I59" i="12"/>
  <c r="I58" i="12" s="1"/>
  <c r="K59" i="12"/>
  <c r="M59" i="12"/>
  <c r="O59" i="12"/>
  <c r="Q59" i="12"/>
  <c r="Q58" i="12" s="1"/>
  <c r="V59" i="12"/>
  <c r="V58" i="12" s="1"/>
  <c r="G65" i="12"/>
  <c r="I65" i="12"/>
  <c r="G66" i="12"/>
  <c r="I66" i="12"/>
  <c r="K66" i="12"/>
  <c r="M66" i="12"/>
  <c r="O66" i="12"/>
  <c r="O65" i="12" s="1"/>
  <c r="Q66" i="12"/>
  <c r="Q65" i="12" s="1"/>
  <c r="V66" i="12"/>
  <c r="V65" i="12" s="1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K65" i="12" s="1"/>
  <c r="M70" i="12"/>
  <c r="O70" i="12"/>
  <c r="Q70" i="12"/>
  <c r="V70" i="12"/>
  <c r="G72" i="12"/>
  <c r="I72" i="12"/>
  <c r="K72" i="12"/>
  <c r="M72" i="12"/>
  <c r="O72" i="12"/>
  <c r="Q72" i="12"/>
  <c r="V72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2" i="12"/>
  <c r="G81" i="12" s="1"/>
  <c r="I82" i="12"/>
  <c r="I81" i="12" s="1"/>
  <c r="K82" i="12"/>
  <c r="K81" i="12" s="1"/>
  <c r="O82" i="12"/>
  <c r="O81" i="12" s="1"/>
  <c r="Q82" i="12"/>
  <c r="V82" i="12"/>
  <c r="V81" i="12" s="1"/>
  <c r="G84" i="12"/>
  <c r="I84" i="12"/>
  <c r="K84" i="12"/>
  <c r="M84" i="12"/>
  <c r="O84" i="12"/>
  <c r="Q84" i="12"/>
  <c r="Q81" i="12" s="1"/>
  <c r="V84" i="12"/>
  <c r="G85" i="12"/>
  <c r="V85" i="12"/>
  <c r="G86" i="12"/>
  <c r="I86" i="12"/>
  <c r="I85" i="12" s="1"/>
  <c r="K86" i="12"/>
  <c r="K85" i="12" s="1"/>
  <c r="M86" i="12"/>
  <c r="M85" i="12" s="1"/>
  <c r="O86" i="12"/>
  <c r="O85" i="12" s="1"/>
  <c r="Q86" i="12"/>
  <c r="Q85" i="12" s="1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AE91" i="12"/>
  <c r="AF91" i="12"/>
  <c r="I20" i="1"/>
  <c r="I19" i="1"/>
  <c r="I18" i="1"/>
  <c r="I17" i="1"/>
  <c r="F43" i="1"/>
  <c r="G43" i="1"/>
  <c r="G25" i="1" s="1"/>
  <c r="A25" i="1" s="1"/>
  <c r="A26" i="1" s="1"/>
  <c r="G26" i="1" s="1"/>
  <c r="H40" i="1"/>
  <c r="H39" i="1"/>
  <c r="H43" i="1" s="1"/>
  <c r="I55" i="1" l="1"/>
  <c r="J53" i="1" s="1"/>
  <c r="J54" i="1"/>
  <c r="G28" i="1"/>
  <c r="G23" i="1"/>
  <c r="M8" i="12"/>
  <c r="M65" i="12"/>
  <c r="M82" i="12"/>
  <c r="M81" i="12" s="1"/>
  <c r="G8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52" i="1" l="1"/>
  <c r="J51" i="1"/>
  <c r="J55" i="1" s="1"/>
  <c r="J50" i="1"/>
  <c r="A23" i="1"/>
  <c r="A24" i="1" s="1"/>
  <c r="G24" i="1" s="1"/>
  <c r="A27" i="1" s="1"/>
  <c r="A29" i="1" s="1"/>
  <c r="G29" i="1" s="1"/>
  <c r="G27" i="1" s="1"/>
  <c r="J42" i="1"/>
  <c r="J41" i="1"/>
  <c r="J39" i="1"/>
  <c r="J43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<sst xmlns="http://schemas.openxmlformats.org/spreadsheetml/2006/main" count="453" uniqueCount="218">
  <si>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</si>
  <si>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</si>
  <si>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</si>
  <si>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</si>
  <si>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</si>
  <si>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</si>
  <si>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</si>
  <si>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</si>
  <si>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</si>
  <si>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</si>
  <si>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</si>
  <si>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</si>
  <si>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</si>
  <si>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</si>
  <si>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</si>
  <si>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</si>
  <si>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</si>
  <si>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</si>
  <si>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</si>
  <si>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</si>
  <si>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</si>
  <si>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</si>
  <si>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</si>
  <si>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</si>
  <si>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</si>
  <si>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</si>
  <si>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</si>
  <si>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</si>
  <si>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</si>
  <si>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</si>
  <si>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</si>
  <si>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</si>
  <si>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</si>
  <si>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</si>
  <si>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</si>
  <si>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</si>
  <si>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</si>
  <si>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</si>
  <si>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</si>
  <si>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</si>
  <si>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</si>
  <si>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</si>
  <si>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</si>
  <si>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2020221-010</t>
  </si>
  <si>
    <t>UZNATELNÉ - Sanační úpravy sklepních omítek</t>
  </si>
  <si>
    <t>27-10</t>
  </si>
  <si>
    <t>Chlapecký zpěvácký seminář</t>
  </si>
  <si>
    <t>Objekt:</t>
  </si>
  <si>
    <t>Rozpočet:</t>
  </si>
  <si>
    <t>ing. Procházka</t>
  </si>
  <si>
    <t>2020-221</t>
  </si>
  <si>
    <t>Jánská ul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</si>
  <si>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</si>
  <si>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</si>
  <si>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</si>
  <si>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</si>
  <si>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</si>
  <si>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</si>
  <si>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</si>
  <si>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</si>
  <si>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</si>
  <si>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</si>
  <si>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</si>
  <si>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</si>
  <si>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</si>
  <si>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</si>
  <si>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</si>
  <si>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</si>
  <si>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</si>
  <si>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</si>
  <si>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</si>
  <si>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</si>
  <si>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</si>
  <si>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</si>
  <si>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</si>
  <si>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</si>
  <si>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</si>
  <si>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</si>
  <si>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</si>
  <si>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</si>
  <si>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</si>
  <si>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</si>
  <si>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</si>
  <si>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</si>
  <si>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</si>
  <si>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</si>
  <si>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</si>
  <si>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</si>
  <si>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</si>
  <si>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</si>
  <si>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</si>
  <si>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</si>
  <si>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</si>
  <si>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</si>
  <si>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</si>
  <si>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</si>
  <si>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289201211R00</t>
  </si>
  <si>
    <t>Vyklínování uvolněných kamenů ve zdivu Vyklínování uvol. kamenů, lomový kámen hrubý</t>
  </si>
  <si>
    <t>m2</t>
  </si>
  <si>
    <t>800-2</t>
  </si>
  <si>
    <t>RTS 21/ I</t>
  </si>
  <si>
    <t>Indiv</t>
  </si>
  <si>
    <t>Práce</t>
  </si>
  <si>
    <t>POL1_1</t>
  </si>
  <si>
    <t>pro spárování aktivovanou maltou, úlomky kamene popřípadě cihel,</t>
  </si>
  <si>
    <t>SPI</t>
  </si>
  <si>
    <t xml:space="preserve">;předpoklad do 5 % z celkové opravované </t>
  </si>
  <si>
    <t>VV</t>
  </si>
  <si>
    <t xml:space="preserve">;plochy </t>
  </si>
  <si>
    <t>(87,0228+104,5456)*0,05</t>
  </si>
  <si>
    <t>289474221R00</t>
  </si>
  <si>
    <t>Spárování zdiva, kleneb a stěn do hl. 3 cm Spárování zdiva z lom.kamene hl.do 3 cm</t>
  </si>
  <si>
    <t>aktivovanou maltou,</t>
  </si>
  <si>
    <t>289902111R00</t>
  </si>
  <si>
    <t>Otlučení omítek nebo odsekání vrstev betonu Otlučení nebo odsekání omítek stěn</t>
  </si>
  <si>
    <t xml:space="preserve">;šetrné ruční otlučení omítek na kamenném </t>
  </si>
  <si>
    <t xml:space="preserve">;zdivu </t>
  </si>
  <si>
    <t>;místn,001</t>
  </si>
  <si>
    <t>1,75*4,30*2</t>
  </si>
  <si>
    <t>1,05*1,75*2</t>
  </si>
  <si>
    <t>-0,593*0,40*1</t>
  </si>
  <si>
    <t>;místn,002</t>
  </si>
  <si>
    <t>2,10*2,05*2</t>
  </si>
  <si>
    <t>(4,15+0,5+0,05+2,15)*(2,05-0,5)</t>
  </si>
  <si>
    <t>(4,15+0,5+0,05)*(2,05-0,5)</t>
  </si>
  <si>
    <t>;místn,003</t>
  </si>
  <si>
    <t>0,80*2,05*2</t>
  </si>
  <si>
    <t>2,30*2,05*1</t>
  </si>
  <si>
    <t>2,25*4,60*1</t>
  </si>
  <si>
    <t>(4,15+0,5+0,05)*2,05</t>
  </si>
  <si>
    <t>(4,15+0,5+0,05+2,15)*2,05</t>
  </si>
  <si>
    <t>289902211R00</t>
  </si>
  <si>
    <t>Otlučení omítek nebo odsekání vrstev betonu Otlučení nebo odsekání omítek líce kleneb</t>
  </si>
  <si>
    <t xml:space="preserve">;šetrné ruční otlučení kamenných kleneb, stropů </t>
  </si>
  <si>
    <t>;míst,001</t>
  </si>
  <si>
    <t>(3,14*4,30*0,5)*(6,49+3,50)</t>
  </si>
  <si>
    <t>(3,14*1,381*0,5)*(1,30-0,25)</t>
  </si>
  <si>
    <t>(3,14*1,95*0,5)*2*1,05</t>
  </si>
  <si>
    <t>(3,14*2,10*0,25)*(4,15+0,5+0,05+2,15)</t>
  </si>
  <si>
    <t>(3,14*2,15*0,25)*2*0,80</t>
  </si>
  <si>
    <t>(3,14*2,30*0,25)*(4,15+0,55+2,2)</t>
  </si>
  <si>
    <t>(3,14*1,55*0,25)*2*0,80</t>
  </si>
  <si>
    <t>289904121R00</t>
  </si>
  <si>
    <t>Vysekání spojovací hmoty ze spár hl. od 0 do 30 mm Vysekání spár do hl. 3 cm zdiva z lom.kamene hrub.</t>
  </si>
  <si>
    <t>a jejich vyčištění, stěn i kleneb,</t>
  </si>
  <si>
    <t>;ruční vyškrabání spár špachtlí (škrabákem)</t>
  </si>
  <si>
    <t xml:space="preserve">;včetně vyčištění spár </t>
  </si>
  <si>
    <t>87,0228+104,5456</t>
  </si>
  <si>
    <t>610411130R00</t>
  </si>
  <si>
    <t>Nátěr ochranný, konzervační, proti plísni na zdivu kamenném</t>
  </si>
  <si>
    <t>Vlastní</t>
  </si>
  <si>
    <t>;náhradní položka-nátěry vč,penetrace podkladu</t>
  </si>
  <si>
    <t xml:space="preserve">;před aplikací a objednáním nátěrů nutno typ </t>
  </si>
  <si>
    <t xml:space="preserve">;nátěru a způsob nanesení na plochy upřesnit </t>
  </si>
  <si>
    <t xml:space="preserve">;na stavbě </t>
  </si>
  <si>
    <t>191,5684*1</t>
  </si>
  <si>
    <t>627452141R00</t>
  </si>
  <si>
    <t>Spárování maltou cementovou zapuštěné rovné_x000D_
 Spárování zapušt. rovné, kleneb z cihel a kamene</t>
  </si>
  <si>
    <t>801-1</t>
  </si>
  <si>
    <t>938902123R00</t>
  </si>
  <si>
    <t>Čištění Čištění ploch, konstrukcí z kamene ocel. kartáči</t>
  </si>
  <si>
    <t>801-5</t>
  </si>
  <si>
    <t>941955001R00</t>
  </si>
  <si>
    <t>Lešení lehké pracovní pomocné Lešení lehké pomocné, výška podlahy do 1,2 m</t>
  </si>
  <si>
    <t>800-3</t>
  </si>
  <si>
    <t xml:space="preserve">;lešení pro otlučení omítek,vyškrabání </t>
  </si>
  <si>
    <t xml:space="preserve">;spár kamenných kleneb a kamen,zdiva </t>
  </si>
  <si>
    <t xml:space="preserve">;a jejich nové vyspárování a ošetření  </t>
  </si>
  <si>
    <t xml:space="preserve">;opravovaných ploch </t>
  </si>
  <si>
    <t>41,5+21,0+11,5</t>
  </si>
  <si>
    <t>979017111R00</t>
  </si>
  <si>
    <t xml:space="preserve">Svislé přemístění suti k místu nakládky Svislé přemístění suti nošením na H do 3,5 m </t>
  </si>
  <si>
    <t>t</t>
  </si>
  <si>
    <t>nebo vybouraných hmot nošením nebo přehazováním k místu nakládky přístupnému normálním dopravním prostředkům,</t>
  </si>
  <si>
    <t>979081111R00</t>
  </si>
  <si>
    <t xml:space="preserve">Odvoz suti a vybouraných hmot na skládku Odvoz suti a vybour. hmot na skládku do 1 km </t>
  </si>
  <si>
    <t>801-3</t>
  </si>
  <si>
    <t>979081121R00</t>
  </si>
  <si>
    <t xml:space="preserve">Odvoz suti a vybouraných hmot na skládku Příplatek k odvozu za každý další 1 km </t>
  </si>
  <si>
    <t>979087213R00</t>
  </si>
  <si>
    <t xml:space="preserve">Nakládání na dopravní prostředky Nakládání vybouraných hmot na dopravní prostředky </t>
  </si>
  <si>
    <t>822-1</t>
  </si>
  <si>
    <t>pro vodorovnou dopravu</t>
  </si>
  <si>
    <t>979087311R00</t>
  </si>
  <si>
    <t xml:space="preserve">Vodorovné přemístění suti nošením k místu nakládky Vodorovné přemístění suti nošením do 10 m </t>
  </si>
  <si>
    <t>nebo vybouraných hmot nošením nebo přehazováním k místu nakládky přístupnému normálním dopravním prostředkům do 10 m,</t>
  </si>
  <si>
    <t>979087391R00</t>
  </si>
  <si>
    <t xml:space="preserve">Vodorovné přemístění suti nošením k místu nakládky Příplatek za nošení suti každých dalších 10 m </t>
  </si>
  <si>
    <t>979091195R00</t>
  </si>
  <si>
    <t xml:space="preserve">Příplatek za vodorovné přemíst. hmot při rekonstr. </t>
  </si>
  <si>
    <t>979093111R00</t>
  </si>
  <si>
    <t xml:space="preserve">Uložení suti na skládku Uložení suti na skládku bez zhutnění </t>
  </si>
  <si>
    <t>800-6</t>
  </si>
  <si>
    <t>s hrubým urovnáním,</t>
  </si>
  <si>
    <t>979094211R00</t>
  </si>
  <si>
    <t xml:space="preserve">Nakládání nebo překládání vybourané suti </t>
  </si>
  <si>
    <t>979999996R00</t>
  </si>
  <si>
    <t xml:space="preserve">Poplatek za skládku Poplatek za skládku suti a vybouraných hmot </t>
  </si>
  <si>
    <t>RTS 10/ I</t>
  </si>
  <si>
    <t>999281111R00</t>
  </si>
  <si>
    <t xml:space="preserve">Přesun hmot pro opravy a údržbu objektů pro opravy a údržbu dosavadních objektů včetně vnějších plášťů_x000D_
 Přesun hmot pro opravy a údržbu do výšky 25 m </t>
  </si>
  <si>
    <t>801-4</t>
  </si>
  <si>
    <t>oborů 801, 803, 811 a 812</t>
  </si>
  <si>
    <t>999281197R00</t>
  </si>
  <si>
    <t>Přesun hmot,opravy a údržba,příplatek za pracnost provedení na památkově chráněném objektu</t>
  </si>
  <si>
    <t>VRN1</t>
  </si>
  <si>
    <t>Oborová přirážka</t>
  </si>
  <si>
    <t>Soubor</t>
  </si>
  <si>
    <t>VRN</t>
  </si>
  <si>
    <t>POL99_8</t>
  </si>
  <si>
    <t>VRN2</t>
  </si>
  <si>
    <t>Přesun stavebních kapacit</t>
  </si>
  <si>
    <t>VRN3</t>
  </si>
  <si>
    <t>Mimostaveništní doprava</t>
  </si>
  <si>
    <t>005121R</t>
  </si>
  <si>
    <t>Zařízení staveniště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</si>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</sst>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C3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4164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SUMIF(F50:F54,A16,I50:I54)+SUMIF(F50:F54,"PSU",I50:I54)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SUMIF(F50:F54,A17,I50:I54)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SUMIF(F50:F54,A18,I50:I54)</f>
        <v>0</v>
      </c>
      <c r="J18" s="85"/>
    </row>
    <row r="19" spans="1:10" ht="23.25" customHeight="1" x14ac:dyDescent="0.2">
      <c r="A19" s="196" t="s">
        <v>66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SUMIF(F50:F54,A19,I50:I54)</f>
        <v>0</v>
      </c>
      <c r="J19" s="85"/>
    </row>
    <row r="20" spans="1:10" ht="23.25" customHeight="1" x14ac:dyDescent="0.2">
      <c r="A20" s="196" t="s">
        <v>67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SUMIF(F50:F54,A20,I50:I54)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'27-10 2020221-010 Pol'!AE91</f>
        <v>0</v>
      </c>
      <c r="G39" s="150">
        <f>'27-10 2020221-010 Pol'!AF91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'27-10 2020221-010 Pol'!AE91</f>
        <v>0</v>
      </c>
      <c r="G41" s="156">
        <f>'27-10 2020221-010 Pol'!AF91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'27-10 2020221-010 Pol'!AE91</f>
        <v>0</v>
      </c>
      <c r="G42" s="151">
        <f>'27-10 2020221-010 Pol'!AF91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'27-10 2020221-010 Pol'!G8</f>
        <v>0</v>
      </c>
      <c r="J50" s="190" t="str">
        <f>IF(I55=0,"",I50/I55*100)</f>
        <v/>
      </c>
    </row>
    <row r="51" spans="1:10" ht="36.75" customHeight="1" x14ac:dyDescent="0.2">
      <c r="A51" s="179"/>
      <c r="B51" s="184" t="s">
        <v>60</v>
      </c>
      <c r="C51" s="185" t="s">
        <v>61</v>
      </c>
      <c r="D51" s="186"/>
      <c r="E51" s="186"/>
      <c r="F51" s="192" t="s">
        <v>24</v>
      </c>
      <c r="G51" s="193"/>
      <c r="H51" s="193"/>
      <c r="I51" s="193">
        <f>'27-10 2020221-010 Pol'!G58</f>
        <v>0</v>
      </c>
      <c r="J51" s="190" t="str">
        <f>IF(I55=0,"",I51/I55*100)</f>
        <v/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'27-10 2020221-010 Pol'!G65</f>
        <v>0</v>
      </c>
      <c r="J52" s="190" t="str">
        <f>IF(I55=0,"",I52/I55*100)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'27-10 2020221-010 Pol'!G81</f>
        <v>0</v>
      </c>
      <c r="J53" s="190" t="str">
        <f>IF(I55=0,"",I53/I55*100)</f>
        <v/>
      </c>
    </row>
    <row r="54" spans="1:10" ht="36.75" customHeight="1" x14ac:dyDescent="0.2">
      <c r="A54" s="179"/>
      <c r="B54" s="184" t="s">
        <v>66</v>
      </c>
      <c r="C54" s="185" t="s">
        <v>27</v>
      </c>
      <c r="D54" s="186"/>
      <c r="E54" s="186"/>
      <c r="F54" s="192" t="s">
        <v>66</v>
      </c>
      <c r="G54" s="193"/>
      <c r="H54" s="193"/>
      <c r="I54" s="193">
        <f>'27-10 2020221-010 Pol'!G85</f>
        <v>0</v>
      </c>
      <c r="J54" s="190" t="str">
        <f>IF(I55=0,"",I54/I55*100)</f>
        <v/>
      </c>
    </row>
    <row r="55" spans="1:10" ht="25.5" customHeight="1" x14ac:dyDescent="0.2">
      <c r="A55" s="180"/>
      <c r="B55" s="187" t="s">
        <v>1</v>
      </c>
      <c r="C55" s="188"/>
      <c r="D55" s="189"/>
      <c r="E55" s="189"/>
      <c r="F55" s="194"/>
      <c r="G55" s="195"/>
      <c r="H55" s="195"/>
      <c r="I55" s="195">
        <f>SUM(I50:I54)</f>
        <v>0</v>
      </c>
      <c r="J55" s="191">
        <f>SUM(J50:J54)</f>
        <v>0</v>
      </c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  <row r="58" spans="1:10" x14ac:dyDescent="0.2">
      <c r="F58" s="135"/>
      <c r="G58" s="135"/>
      <c r="H58" s="135"/>
      <c r="I58" s="135"/>
      <c r="J58" s="136"/>
    </row>
  </sheetData>
  <sheetProtection password="CC3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C3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68</v>
      </c>
      <c r="B1" s="197"/>
      <c r="C1" s="197"/>
      <c r="D1" s="197"/>
      <c r="E1" s="197"/>
      <c r="F1" s="197"/>
      <c r="G1" s="197"/>
      <c r="AG1" t="s">
        <v>69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70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70</v>
      </c>
      <c r="AG3" t="s">
        <v>71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72</v>
      </c>
    </row>
    <row r="5" spans="1:60" x14ac:dyDescent="0.2">
      <c r="D5" s="10"/>
    </row>
    <row r="6" spans="1:60" ht="38.25" x14ac:dyDescent="0.2">
      <c r="A6" s="208" t="s">
        <v>73</v>
      </c>
      <c r="B6" s="210" t="s">
        <v>74</v>
      </c>
      <c r="C6" s="210" t="s">
        <v>75</v>
      </c>
      <c r="D6" s="209" t="s">
        <v>76</v>
      </c>
      <c r="E6" s="208" t="s">
        <v>77</v>
      </c>
      <c r="F6" s="207" t="s">
        <v>78</v>
      </c>
      <c r="G6" s="208" t="s">
        <v>29</v>
      </c>
      <c r="H6" s="211" t="s">
        <v>30</v>
      </c>
      <c r="I6" s="211" t="s">
        <v>79</v>
      </c>
      <c r="J6" s="211" t="s">
        <v>31</v>
      </c>
      <c r="K6" s="211" t="s">
        <v>80</v>
      </c>
      <c r="L6" s="211" t="s">
        <v>81</v>
      </c>
      <c r="M6" s="211" t="s">
        <v>82</v>
      </c>
      <c r="N6" s="211" t="s">
        <v>83</v>
      </c>
      <c r="O6" s="211" t="s">
        <v>84</v>
      </c>
      <c r="P6" s="211" t="s">
        <v>85</v>
      </c>
      <c r="Q6" s="211" t="s">
        <v>86</v>
      </c>
      <c r="R6" s="211" t="s">
        <v>87</v>
      </c>
      <c r="S6" s="211" t="s">
        <v>88</v>
      </c>
      <c r="T6" s="211" t="s">
        <v>89</v>
      </c>
      <c r="U6" s="211" t="s">
        <v>90</v>
      </c>
      <c r="V6" s="211" t="s">
        <v>91</v>
      </c>
      <c r="W6" s="211" t="s">
        <v>92</v>
      </c>
      <c r="X6" s="211" t="s">
        <v>93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94</v>
      </c>
      <c r="B8" s="226" t="s">
        <v>58</v>
      </c>
      <c r="C8" s="248" t="s">
        <v>59</v>
      </c>
      <c r="D8" s="227"/>
      <c r="E8" s="228"/>
      <c r="F8" s="229"/>
      <c r="G8" s="229">
        <f>SUMIF(AG9:AG57,"&lt;&gt;NOR",G9:G57)</f>
        <v>0</v>
      </c>
      <c r="H8" s="229"/>
      <c r="I8" s="229">
        <f>SUM(I9:I57)</f>
        <v>0</v>
      </c>
      <c r="J8" s="229"/>
      <c r="K8" s="229">
        <f>SUM(K9:K57)</f>
        <v>0</v>
      </c>
      <c r="L8" s="229"/>
      <c r="M8" s="229">
        <f>SUM(M9:M57)</f>
        <v>0</v>
      </c>
      <c r="N8" s="229"/>
      <c r="O8" s="229">
        <f>SUM(O9:O57)</f>
        <v>0</v>
      </c>
      <c r="P8" s="229"/>
      <c r="Q8" s="229">
        <f>SUM(Q9:Q57)</f>
        <v>0</v>
      </c>
      <c r="R8" s="229"/>
      <c r="S8" s="229"/>
      <c r="T8" s="230"/>
      <c r="U8" s="224"/>
      <c r="V8" s="224">
        <f>SUM(V9:V57)</f>
        <v>617.01</v>
      </c>
      <c r="W8" s="224"/>
      <c r="X8" s="224"/>
      <c r="AG8" t="s">
        <v>95</v>
      </c>
    </row>
    <row r="9" spans="1:60" ht="22.5" outlineLevel="1" x14ac:dyDescent="0.2">
      <c r="A9" s="231">
        <v>1</v>
      </c>
      <c r="B9" s="232" t="s">
        <v>96</v>
      </c>
      <c r="C9" s="249" t="s">
        <v>97</v>
      </c>
      <c r="D9" s="233" t="s">
        <v>98</v>
      </c>
      <c r="E9" s="234">
        <v>9.5784000000000002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99</v>
      </c>
      <c r="S9" s="236" t="s">
        <v>100</v>
      </c>
      <c r="T9" s="237" t="s">
        <v>101</v>
      </c>
      <c r="U9" s="221">
        <v>0.97499999999999998</v>
      </c>
      <c r="V9" s="221">
        <f>ROUND(E9*U9,2)</f>
        <v>9.34</v>
      </c>
      <c r="W9" s="221"/>
      <c r="X9" s="221" t="s">
        <v>102</v>
      </c>
      <c r="Y9" s="212"/>
      <c r="Z9" s="212"/>
      <c r="AA9" s="212"/>
      <c r="AB9" s="212"/>
      <c r="AC9" s="212"/>
      <c r="AD9" s="212"/>
      <c r="AE9" s="212"/>
      <c r="AF9" s="212"/>
      <c r="AG9" s="212" t="s">
        <v>103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0" t="s">
        <v>104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105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1" t="s">
        <v>106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107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1" t="s">
        <v>108</v>
      </c>
      <c r="D12" s="222"/>
      <c r="E12" s="223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107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1" t="s">
        <v>109</v>
      </c>
      <c r="D13" s="222"/>
      <c r="E13" s="223">
        <v>9.58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107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1">
        <v>2</v>
      </c>
      <c r="B14" s="232" t="s">
        <v>110</v>
      </c>
      <c r="C14" s="249" t="s">
        <v>111</v>
      </c>
      <c r="D14" s="233" t="s">
        <v>98</v>
      </c>
      <c r="E14" s="234">
        <v>87.022800000000004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6" t="s">
        <v>99</v>
      </c>
      <c r="S14" s="236" t="s">
        <v>100</v>
      </c>
      <c r="T14" s="237" t="s">
        <v>101</v>
      </c>
      <c r="U14" s="221">
        <v>0.41</v>
      </c>
      <c r="V14" s="221">
        <f>ROUND(E14*U14,2)</f>
        <v>35.68</v>
      </c>
      <c r="W14" s="221"/>
      <c r="X14" s="221" t="s">
        <v>102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103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0" t="s">
        <v>112</v>
      </c>
      <c r="D15" s="238"/>
      <c r="E15" s="238"/>
      <c r="F15" s="238"/>
      <c r="G15" s="238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105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1">
        <v>3</v>
      </c>
      <c r="B16" s="232" t="s">
        <v>113</v>
      </c>
      <c r="C16" s="249" t="s">
        <v>114</v>
      </c>
      <c r="D16" s="233" t="s">
        <v>98</v>
      </c>
      <c r="E16" s="234">
        <v>87.022800000000004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6" t="s">
        <v>99</v>
      </c>
      <c r="S16" s="236" t="s">
        <v>100</v>
      </c>
      <c r="T16" s="237" t="s">
        <v>101</v>
      </c>
      <c r="U16" s="221">
        <v>1.006</v>
      </c>
      <c r="V16" s="221">
        <f>ROUND(E16*U16,2)</f>
        <v>87.54</v>
      </c>
      <c r="W16" s="221"/>
      <c r="X16" s="221" t="s">
        <v>102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103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1" t="s">
        <v>115</v>
      </c>
      <c r="D17" s="222"/>
      <c r="E17" s="223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107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1" t="s">
        <v>116</v>
      </c>
      <c r="D18" s="222"/>
      <c r="E18" s="223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107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1" t="s">
        <v>117</v>
      </c>
      <c r="D19" s="222"/>
      <c r="E19" s="223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107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1" t="s">
        <v>118</v>
      </c>
      <c r="D20" s="222"/>
      <c r="E20" s="223">
        <v>15.05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107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1" t="s">
        <v>119</v>
      </c>
      <c r="D21" s="222"/>
      <c r="E21" s="223">
        <v>3.67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107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1" t="s">
        <v>120</v>
      </c>
      <c r="D22" s="222"/>
      <c r="E22" s="223">
        <v>-0.24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107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1" t="s">
        <v>121</v>
      </c>
      <c r="D23" s="222"/>
      <c r="E23" s="223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107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1" t="s">
        <v>122</v>
      </c>
      <c r="D24" s="222"/>
      <c r="E24" s="223">
        <v>8.61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107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1" t="s">
        <v>123</v>
      </c>
      <c r="D25" s="222"/>
      <c r="E25" s="223">
        <v>10.62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107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1" t="s">
        <v>124</v>
      </c>
      <c r="D26" s="222"/>
      <c r="E26" s="223">
        <v>7.29</v>
      </c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107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1" t="s">
        <v>125</v>
      </c>
      <c r="D27" s="222"/>
      <c r="E27" s="223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107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1" t="s">
        <v>126</v>
      </c>
      <c r="D28" s="222"/>
      <c r="E28" s="223">
        <v>3.28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107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1" t="s">
        <v>127</v>
      </c>
      <c r="D29" s="222"/>
      <c r="E29" s="223">
        <v>4.71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107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1" t="s">
        <v>128</v>
      </c>
      <c r="D30" s="222"/>
      <c r="E30" s="223">
        <v>10.35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107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1" t="s">
        <v>129</v>
      </c>
      <c r="D31" s="222"/>
      <c r="E31" s="223">
        <v>9.6300000000000008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107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1" t="s">
        <v>130</v>
      </c>
      <c r="D32" s="222"/>
      <c r="E32" s="223">
        <v>14.04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107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1">
        <v>4</v>
      </c>
      <c r="B33" s="232" t="s">
        <v>131</v>
      </c>
      <c r="C33" s="249" t="s">
        <v>132</v>
      </c>
      <c r="D33" s="233" t="s">
        <v>98</v>
      </c>
      <c r="E33" s="234">
        <v>104.54559999999999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6" t="s">
        <v>99</v>
      </c>
      <c r="S33" s="236" t="s">
        <v>100</v>
      </c>
      <c r="T33" s="237" t="s">
        <v>101</v>
      </c>
      <c r="U33" s="221">
        <v>1.129</v>
      </c>
      <c r="V33" s="221">
        <f>ROUND(E33*U33,2)</f>
        <v>118.03</v>
      </c>
      <c r="W33" s="221"/>
      <c r="X33" s="221" t="s">
        <v>102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103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1" t="s">
        <v>133</v>
      </c>
      <c r="D34" s="222"/>
      <c r="E34" s="223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107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1" t="s">
        <v>134</v>
      </c>
      <c r="D35" s="222"/>
      <c r="E35" s="223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107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1" t="s">
        <v>135</v>
      </c>
      <c r="D36" s="222"/>
      <c r="E36" s="223">
        <v>67.44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107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1" t="s">
        <v>136</v>
      </c>
      <c r="D37" s="222"/>
      <c r="E37" s="223">
        <v>2.2799999999999998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107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1" t="s">
        <v>137</v>
      </c>
      <c r="D38" s="222"/>
      <c r="E38" s="223">
        <v>6.43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107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1" t="s">
        <v>121</v>
      </c>
      <c r="D39" s="222"/>
      <c r="E39" s="223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107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1" t="s">
        <v>138</v>
      </c>
      <c r="D40" s="222"/>
      <c r="E40" s="223">
        <v>11.29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107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1" t="s">
        <v>139</v>
      </c>
      <c r="D41" s="222"/>
      <c r="E41" s="223">
        <v>2.7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107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1" t="s">
        <v>125</v>
      </c>
      <c r="D42" s="222"/>
      <c r="E42" s="223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107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1" t="s">
        <v>140</v>
      </c>
      <c r="D43" s="222"/>
      <c r="E43" s="223">
        <v>12.46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107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1" t="s">
        <v>141</v>
      </c>
      <c r="D44" s="222"/>
      <c r="E44" s="223">
        <v>1.95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107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31">
        <v>5</v>
      </c>
      <c r="B45" s="232" t="s">
        <v>142</v>
      </c>
      <c r="C45" s="249" t="s">
        <v>143</v>
      </c>
      <c r="D45" s="233" t="s">
        <v>98</v>
      </c>
      <c r="E45" s="234">
        <v>191.5684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 t="s">
        <v>99</v>
      </c>
      <c r="S45" s="236" t="s">
        <v>100</v>
      </c>
      <c r="T45" s="237" t="s">
        <v>101</v>
      </c>
      <c r="U45" s="221">
        <v>0.72899999999999998</v>
      </c>
      <c r="V45" s="221">
        <f>ROUND(E45*U45,2)</f>
        <v>139.65</v>
      </c>
      <c r="W45" s="221"/>
      <c r="X45" s="221" t="s">
        <v>102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103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0" t="s">
        <v>144</v>
      </c>
      <c r="D46" s="238"/>
      <c r="E46" s="238"/>
      <c r="F46" s="238"/>
      <c r="G46" s="238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105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1" t="s">
        <v>145</v>
      </c>
      <c r="D47" s="222"/>
      <c r="E47" s="223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107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1" t="s">
        <v>146</v>
      </c>
      <c r="D48" s="222"/>
      <c r="E48" s="223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107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1" t="s">
        <v>147</v>
      </c>
      <c r="D49" s="222"/>
      <c r="E49" s="223">
        <v>191.57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107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31">
        <v>6</v>
      </c>
      <c r="B50" s="232" t="s">
        <v>148</v>
      </c>
      <c r="C50" s="249" t="s">
        <v>149</v>
      </c>
      <c r="D50" s="233" t="s">
        <v>98</v>
      </c>
      <c r="E50" s="234">
        <v>191.5684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6">
        <v>0</v>
      </c>
      <c r="O50" s="236">
        <f>ROUND(E50*N50,2)</f>
        <v>0</v>
      </c>
      <c r="P50" s="236">
        <v>0</v>
      </c>
      <c r="Q50" s="236">
        <f>ROUND(E50*P50,2)</f>
        <v>0</v>
      </c>
      <c r="R50" s="236"/>
      <c r="S50" s="236" t="s">
        <v>150</v>
      </c>
      <c r="T50" s="237" t="s">
        <v>101</v>
      </c>
      <c r="U50" s="221">
        <v>0</v>
      </c>
      <c r="V50" s="221">
        <f>ROUND(E50*U50,2)</f>
        <v>0</v>
      </c>
      <c r="W50" s="221"/>
      <c r="X50" s="221" t="s">
        <v>102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103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1" t="s">
        <v>151</v>
      </c>
      <c r="D51" s="222"/>
      <c r="E51" s="223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107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1" t="s">
        <v>152</v>
      </c>
      <c r="D52" s="222"/>
      <c r="E52" s="223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107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1" t="s">
        <v>153</v>
      </c>
      <c r="D53" s="222"/>
      <c r="E53" s="223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107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1" t="s">
        <v>154</v>
      </c>
      <c r="D54" s="222"/>
      <c r="E54" s="223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107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1" t="s">
        <v>155</v>
      </c>
      <c r="D55" s="222"/>
      <c r="E55" s="223">
        <v>191.57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107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39">
        <v>7</v>
      </c>
      <c r="B56" s="240" t="s">
        <v>156</v>
      </c>
      <c r="C56" s="252" t="s">
        <v>157</v>
      </c>
      <c r="D56" s="241" t="s">
        <v>98</v>
      </c>
      <c r="E56" s="242">
        <v>104.54559999999999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4">
        <v>0</v>
      </c>
      <c r="O56" s="244">
        <f>ROUND(E56*N56,2)</f>
        <v>0</v>
      </c>
      <c r="P56" s="244">
        <v>0</v>
      </c>
      <c r="Q56" s="244">
        <f>ROUND(E56*P56,2)</f>
        <v>0</v>
      </c>
      <c r="R56" s="244" t="s">
        <v>158</v>
      </c>
      <c r="S56" s="244" t="s">
        <v>100</v>
      </c>
      <c r="T56" s="245" t="s">
        <v>101</v>
      </c>
      <c r="U56" s="221">
        <v>0.88100000000000001</v>
      </c>
      <c r="V56" s="221">
        <f>ROUND(E56*U56,2)</f>
        <v>92.1</v>
      </c>
      <c r="W56" s="221"/>
      <c r="X56" s="221" t="s">
        <v>102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103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39">
        <v>8</v>
      </c>
      <c r="B57" s="240" t="s">
        <v>159</v>
      </c>
      <c r="C57" s="252" t="s">
        <v>160</v>
      </c>
      <c r="D57" s="241" t="s">
        <v>98</v>
      </c>
      <c r="E57" s="242">
        <v>191.5684</v>
      </c>
      <c r="F57" s="243"/>
      <c r="G57" s="244">
        <f>ROUND(E57*F57,2)</f>
        <v>0</v>
      </c>
      <c r="H57" s="243"/>
      <c r="I57" s="244">
        <f>ROUND(E57*H57,2)</f>
        <v>0</v>
      </c>
      <c r="J57" s="243"/>
      <c r="K57" s="244">
        <f>ROUND(E57*J57,2)</f>
        <v>0</v>
      </c>
      <c r="L57" s="244">
        <v>21</v>
      </c>
      <c r="M57" s="244">
        <f>G57*(1+L57/100)</f>
        <v>0</v>
      </c>
      <c r="N57" s="244">
        <v>0</v>
      </c>
      <c r="O57" s="244">
        <f>ROUND(E57*N57,2)</f>
        <v>0</v>
      </c>
      <c r="P57" s="244">
        <v>0</v>
      </c>
      <c r="Q57" s="244">
        <f>ROUND(E57*P57,2)</f>
        <v>0</v>
      </c>
      <c r="R57" s="244" t="s">
        <v>161</v>
      </c>
      <c r="S57" s="244" t="s">
        <v>100</v>
      </c>
      <c r="T57" s="245" t="s">
        <v>101</v>
      </c>
      <c r="U57" s="221">
        <v>0.70299999999999996</v>
      </c>
      <c r="V57" s="221">
        <f>ROUND(E57*U57,2)</f>
        <v>134.66999999999999</v>
      </c>
      <c r="W57" s="221"/>
      <c r="X57" s="221" t="s">
        <v>102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103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25" t="s">
        <v>94</v>
      </c>
      <c r="B58" s="226" t="s">
        <v>60</v>
      </c>
      <c r="C58" s="248" t="s">
        <v>61</v>
      </c>
      <c r="D58" s="227"/>
      <c r="E58" s="228"/>
      <c r="F58" s="229"/>
      <c r="G58" s="229">
        <f>SUMIF(AG59:AG64,"&lt;&gt;NOR",G59:G64)</f>
        <v>0</v>
      </c>
      <c r="H58" s="229"/>
      <c r="I58" s="229">
        <f>SUM(I59:I64)</f>
        <v>0</v>
      </c>
      <c r="J58" s="229"/>
      <c r="K58" s="229">
        <f>SUM(K59:K64)</f>
        <v>0</v>
      </c>
      <c r="L58" s="229"/>
      <c r="M58" s="229">
        <f>SUM(M59:M64)</f>
        <v>0</v>
      </c>
      <c r="N58" s="229"/>
      <c r="O58" s="229">
        <f>SUM(O59:O64)</f>
        <v>0</v>
      </c>
      <c r="P58" s="229"/>
      <c r="Q58" s="229">
        <f>SUM(Q59:Q64)</f>
        <v>0</v>
      </c>
      <c r="R58" s="229"/>
      <c r="S58" s="229"/>
      <c r="T58" s="230"/>
      <c r="U58" s="224"/>
      <c r="V58" s="224">
        <f>SUM(V59:V64)</f>
        <v>13.1</v>
      </c>
      <c r="W58" s="224"/>
      <c r="X58" s="224"/>
      <c r="AG58" t="s">
        <v>95</v>
      </c>
    </row>
    <row r="59" spans="1:60" outlineLevel="1" x14ac:dyDescent="0.2">
      <c r="A59" s="231">
        <v>9</v>
      </c>
      <c r="B59" s="232" t="s">
        <v>162</v>
      </c>
      <c r="C59" s="249" t="s">
        <v>163</v>
      </c>
      <c r="D59" s="233" t="s">
        <v>98</v>
      </c>
      <c r="E59" s="234">
        <v>74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6">
        <v>0</v>
      </c>
      <c r="O59" s="236">
        <f>ROUND(E59*N59,2)</f>
        <v>0</v>
      </c>
      <c r="P59" s="236">
        <v>0</v>
      </c>
      <c r="Q59" s="236">
        <f>ROUND(E59*P59,2)</f>
        <v>0</v>
      </c>
      <c r="R59" s="236" t="s">
        <v>164</v>
      </c>
      <c r="S59" s="236" t="s">
        <v>100</v>
      </c>
      <c r="T59" s="237" t="s">
        <v>101</v>
      </c>
      <c r="U59" s="221">
        <v>0.17699999999999999</v>
      </c>
      <c r="V59" s="221">
        <f>ROUND(E59*U59,2)</f>
        <v>13.1</v>
      </c>
      <c r="W59" s="221"/>
      <c r="X59" s="221" t="s">
        <v>102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103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1" t="s">
        <v>165</v>
      </c>
      <c r="D60" s="222"/>
      <c r="E60" s="223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107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1" t="s">
        <v>166</v>
      </c>
      <c r="D61" s="222"/>
      <c r="E61" s="223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107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1" t="s">
        <v>167</v>
      </c>
      <c r="D62" s="222"/>
      <c r="E62" s="223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107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1" t="s">
        <v>168</v>
      </c>
      <c r="D63" s="222"/>
      <c r="E63" s="223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107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1" t="s">
        <v>169</v>
      </c>
      <c r="D64" s="222"/>
      <c r="E64" s="223">
        <v>74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107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">
      <c r="A65" s="225" t="s">
        <v>94</v>
      </c>
      <c r="B65" s="226" t="s">
        <v>62</v>
      </c>
      <c r="C65" s="248" t="s">
        <v>63</v>
      </c>
      <c r="D65" s="227"/>
      <c r="E65" s="228"/>
      <c r="F65" s="229"/>
      <c r="G65" s="229">
        <f>SUMIF(AG66:AG80,"&lt;&gt;NOR",G66:G80)</f>
        <v>0</v>
      </c>
      <c r="H65" s="229"/>
      <c r="I65" s="229">
        <f>SUM(I66:I80)</f>
        <v>0</v>
      </c>
      <c r="J65" s="229"/>
      <c r="K65" s="229">
        <f>SUM(K66:K80)</f>
        <v>0</v>
      </c>
      <c r="L65" s="229"/>
      <c r="M65" s="229">
        <f>SUM(M66:M80)</f>
        <v>0</v>
      </c>
      <c r="N65" s="229"/>
      <c r="O65" s="229">
        <f>SUM(O66:O80)</f>
        <v>0</v>
      </c>
      <c r="P65" s="229"/>
      <c r="Q65" s="229">
        <f>SUM(Q66:Q80)</f>
        <v>0</v>
      </c>
      <c r="R65" s="229"/>
      <c r="S65" s="229"/>
      <c r="T65" s="230"/>
      <c r="U65" s="224"/>
      <c r="V65" s="224">
        <f>SUM(V66:V80)</f>
        <v>127.65000000000002</v>
      </c>
      <c r="W65" s="224"/>
      <c r="X65" s="224"/>
      <c r="AG65" t="s">
        <v>95</v>
      </c>
    </row>
    <row r="66" spans="1:60" outlineLevel="1" x14ac:dyDescent="0.2">
      <c r="A66" s="231">
        <v>10</v>
      </c>
      <c r="B66" s="232" t="s">
        <v>170</v>
      </c>
      <c r="C66" s="249" t="s">
        <v>171</v>
      </c>
      <c r="D66" s="233" t="s">
        <v>172</v>
      </c>
      <c r="E66" s="234">
        <v>15.133900000000001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0</v>
      </c>
      <c r="O66" s="236">
        <f>ROUND(E66*N66,2)</f>
        <v>0</v>
      </c>
      <c r="P66" s="236">
        <v>0</v>
      </c>
      <c r="Q66" s="236">
        <f>ROUND(E66*P66,2)</f>
        <v>0</v>
      </c>
      <c r="R66" s="236" t="s">
        <v>99</v>
      </c>
      <c r="S66" s="236" t="s">
        <v>100</v>
      </c>
      <c r="T66" s="237" t="s">
        <v>101</v>
      </c>
      <c r="U66" s="221">
        <v>1.8160000000000001</v>
      </c>
      <c r="V66" s="221">
        <f>ROUND(E66*U66,2)</f>
        <v>27.48</v>
      </c>
      <c r="W66" s="221"/>
      <c r="X66" s="221" t="s">
        <v>102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103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0" t="s">
        <v>173</v>
      </c>
      <c r="D67" s="238"/>
      <c r="E67" s="238"/>
      <c r="F67" s="238"/>
      <c r="G67" s="238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105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46" t="str">
        <f>C67</f>
        <v>nebo vybouraných hmot nošením nebo přehazováním k místu nakládky přístupnému normálním dopravním prostředkům,</v>
      </c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39">
        <v>11</v>
      </c>
      <c r="B68" s="240" t="s">
        <v>174</v>
      </c>
      <c r="C68" s="252" t="s">
        <v>175</v>
      </c>
      <c r="D68" s="241" t="s">
        <v>172</v>
      </c>
      <c r="E68" s="242">
        <v>15.133900000000001</v>
      </c>
      <c r="F68" s="243"/>
      <c r="G68" s="244">
        <f>ROUND(E68*F68,2)</f>
        <v>0</v>
      </c>
      <c r="H68" s="243"/>
      <c r="I68" s="244">
        <f>ROUND(E68*H68,2)</f>
        <v>0</v>
      </c>
      <c r="J68" s="243"/>
      <c r="K68" s="244">
        <f>ROUND(E68*J68,2)</f>
        <v>0</v>
      </c>
      <c r="L68" s="244">
        <v>21</v>
      </c>
      <c r="M68" s="244">
        <f>G68*(1+L68/100)</f>
        <v>0</v>
      </c>
      <c r="N68" s="244">
        <v>0</v>
      </c>
      <c r="O68" s="244">
        <f>ROUND(E68*N68,2)</f>
        <v>0</v>
      </c>
      <c r="P68" s="244">
        <v>0</v>
      </c>
      <c r="Q68" s="244">
        <f>ROUND(E68*P68,2)</f>
        <v>0</v>
      </c>
      <c r="R68" s="244" t="s">
        <v>176</v>
      </c>
      <c r="S68" s="244" t="s">
        <v>100</v>
      </c>
      <c r="T68" s="245" t="s">
        <v>101</v>
      </c>
      <c r="U68" s="221">
        <v>0.49</v>
      </c>
      <c r="V68" s="221">
        <f>ROUND(E68*U68,2)</f>
        <v>7.42</v>
      </c>
      <c r="W68" s="221"/>
      <c r="X68" s="221" t="s">
        <v>102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103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39">
        <v>12</v>
      </c>
      <c r="B69" s="240" t="s">
        <v>177</v>
      </c>
      <c r="C69" s="252" t="s">
        <v>178</v>
      </c>
      <c r="D69" s="241" t="s">
        <v>172</v>
      </c>
      <c r="E69" s="242">
        <v>211.87465</v>
      </c>
      <c r="F69" s="243"/>
      <c r="G69" s="244">
        <f>ROUND(E69*F69,2)</f>
        <v>0</v>
      </c>
      <c r="H69" s="243"/>
      <c r="I69" s="244">
        <f>ROUND(E69*H69,2)</f>
        <v>0</v>
      </c>
      <c r="J69" s="243"/>
      <c r="K69" s="244">
        <f>ROUND(E69*J69,2)</f>
        <v>0</v>
      </c>
      <c r="L69" s="244">
        <v>21</v>
      </c>
      <c r="M69" s="244">
        <f>G69*(1+L69/100)</f>
        <v>0</v>
      </c>
      <c r="N69" s="244">
        <v>0</v>
      </c>
      <c r="O69" s="244">
        <f>ROUND(E69*N69,2)</f>
        <v>0</v>
      </c>
      <c r="P69" s="244">
        <v>0</v>
      </c>
      <c r="Q69" s="244">
        <f>ROUND(E69*P69,2)</f>
        <v>0</v>
      </c>
      <c r="R69" s="244" t="s">
        <v>176</v>
      </c>
      <c r="S69" s="244" t="s">
        <v>100</v>
      </c>
      <c r="T69" s="245" t="s">
        <v>101</v>
      </c>
      <c r="U69" s="221">
        <v>0</v>
      </c>
      <c r="V69" s="221">
        <f>ROUND(E69*U69,2)</f>
        <v>0</v>
      </c>
      <c r="W69" s="221"/>
      <c r="X69" s="221" t="s">
        <v>102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103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31">
        <v>13</v>
      </c>
      <c r="B70" s="232" t="s">
        <v>179</v>
      </c>
      <c r="C70" s="249" t="s">
        <v>180</v>
      </c>
      <c r="D70" s="233" t="s">
        <v>172</v>
      </c>
      <c r="E70" s="234">
        <v>15.133900000000001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6">
        <v>0</v>
      </c>
      <c r="O70" s="236">
        <f>ROUND(E70*N70,2)</f>
        <v>0</v>
      </c>
      <c r="P70" s="236">
        <v>0</v>
      </c>
      <c r="Q70" s="236">
        <f>ROUND(E70*P70,2)</f>
        <v>0</v>
      </c>
      <c r="R70" s="236" t="s">
        <v>181</v>
      </c>
      <c r="S70" s="236" t="s">
        <v>100</v>
      </c>
      <c r="T70" s="237" t="s">
        <v>101</v>
      </c>
      <c r="U70" s="221">
        <v>0.68799999999999994</v>
      </c>
      <c r="V70" s="221">
        <f>ROUND(E70*U70,2)</f>
        <v>10.41</v>
      </c>
      <c r="W70" s="221"/>
      <c r="X70" s="221" t="s">
        <v>102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103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0" t="s">
        <v>182</v>
      </c>
      <c r="D71" s="238"/>
      <c r="E71" s="238"/>
      <c r="F71" s="238"/>
      <c r="G71" s="238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105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31">
        <v>14</v>
      </c>
      <c r="B72" s="232" t="s">
        <v>183</v>
      </c>
      <c r="C72" s="249" t="s">
        <v>184</v>
      </c>
      <c r="D72" s="233" t="s">
        <v>172</v>
      </c>
      <c r="E72" s="234">
        <v>15.133900000000001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0</v>
      </c>
      <c r="O72" s="236">
        <f>ROUND(E72*N72,2)</f>
        <v>0</v>
      </c>
      <c r="P72" s="236">
        <v>0</v>
      </c>
      <c r="Q72" s="236">
        <f>ROUND(E72*P72,2)</f>
        <v>0</v>
      </c>
      <c r="R72" s="236" t="s">
        <v>99</v>
      </c>
      <c r="S72" s="236" t="s">
        <v>100</v>
      </c>
      <c r="T72" s="237" t="s">
        <v>101</v>
      </c>
      <c r="U72" s="221">
        <v>0.752</v>
      </c>
      <c r="V72" s="221">
        <f>ROUND(E72*U72,2)</f>
        <v>11.38</v>
      </c>
      <c r="W72" s="221"/>
      <c r="X72" s="221" t="s">
        <v>102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103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0" t="s">
        <v>185</v>
      </c>
      <c r="D73" s="238"/>
      <c r="E73" s="238"/>
      <c r="F73" s="238"/>
      <c r="G73" s="238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105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46" t="str">
        <f>C73</f>
        <v>nebo vybouraných hmot nošením nebo přehazováním k místu nakládky přístupnému normálním dopravním prostředkům do 10 m,</v>
      </c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31">
        <v>15</v>
      </c>
      <c r="B74" s="232" t="s">
        <v>186</v>
      </c>
      <c r="C74" s="249" t="s">
        <v>187</v>
      </c>
      <c r="D74" s="233" t="s">
        <v>172</v>
      </c>
      <c r="E74" s="234">
        <v>166.47293999999999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0</v>
      </c>
      <c r="O74" s="236">
        <f>ROUND(E74*N74,2)</f>
        <v>0</v>
      </c>
      <c r="P74" s="236">
        <v>0</v>
      </c>
      <c r="Q74" s="236">
        <f>ROUND(E74*P74,2)</f>
        <v>0</v>
      </c>
      <c r="R74" s="236" t="s">
        <v>99</v>
      </c>
      <c r="S74" s="236" t="s">
        <v>100</v>
      </c>
      <c r="T74" s="237" t="s">
        <v>101</v>
      </c>
      <c r="U74" s="221">
        <v>0.36</v>
      </c>
      <c r="V74" s="221">
        <f>ROUND(E74*U74,2)</f>
        <v>59.93</v>
      </c>
      <c r="W74" s="221"/>
      <c r="X74" s="221" t="s">
        <v>102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103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0" t="s">
        <v>185</v>
      </c>
      <c r="D75" s="238"/>
      <c r="E75" s="238"/>
      <c r="F75" s="238"/>
      <c r="G75" s="238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105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46" t="str">
        <f>C75</f>
        <v>nebo vybouraných hmot nošením nebo přehazováním k místu nakládky přístupnému normálním dopravním prostředkům do 10 m,</v>
      </c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9">
        <v>16</v>
      </c>
      <c r="B76" s="240" t="s">
        <v>188</v>
      </c>
      <c r="C76" s="252" t="s">
        <v>189</v>
      </c>
      <c r="D76" s="241" t="s">
        <v>172</v>
      </c>
      <c r="E76" s="242">
        <v>15.133900000000001</v>
      </c>
      <c r="F76" s="243"/>
      <c r="G76" s="244">
        <f>ROUND(E76*F76,2)</f>
        <v>0</v>
      </c>
      <c r="H76" s="243"/>
      <c r="I76" s="244">
        <f>ROUND(E76*H76,2)</f>
        <v>0</v>
      </c>
      <c r="J76" s="243"/>
      <c r="K76" s="244">
        <f>ROUND(E76*J76,2)</f>
        <v>0</v>
      </c>
      <c r="L76" s="244">
        <v>21</v>
      </c>
      <c r="M76" s="244">
        <f>G76*(1+L76/100)</f>
        <v>0</v>
      </c>
      <c r="N76" s="244">
        <v>0</v>
      </c>
      <c r="O76" s="244">
        <f>ROUND(E76*N76,2)</f>
        <v>0</v>
      </c>
      <c r="P76" s="244">
        <v>0</v>
      </c>
      <c r="Q76" s="244">
        <f>ROUND(E76*P76,2)</f>
        <v>0</v>
      </c>
      <c r="R76" s="244"/>
      <c r="S76" s="244" t="s">
        <v>100</v>
      </c>
      <c r="T76" s="245" t="s">
        <v>101</v>
      </c>
      <c r="U76" s="221">
        <v>0.45800000000000002</v>
      </c>
      <c r="V76" s="221">
        <f>ROUND(E76*U76,2)</f>
        <v>6.93</v>
      </c>
      <c r="W76" s="221"/>
      <c r="X76" s="221" t="s">
        <v>102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103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31">
        <v>17</v>
      </c>
      <c r="B77" s="232" t="s">
        <v>190</v>
      </c>
      <c r="C77" s="249" t="s">
        <v>191</v>
      </c>
      <c r="D77" s="233" t="s">
        <v>172</v>
      </c>
      <c r="E77" s="234">
        <v>15.133900000000001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6">
        <v>0</v>
      </c>
      <c r="O77" s="236">
        <f>ROUND(E77*N77,2)</f>
        <v>0</v>
      </c>
      <c r="P77" s="236">
        <v>0</v>
      </c>
      <c r="Q77" s="236">
        <f>ROUND(E77*P77,2)</f>
        <v>0</v>
      </c>
      <c r="R77" s="236" t="s">
        <v>192</v>
      </c>
      <c r="S77" s="236" t="s">
        <v>100</v>
      </c>
      <c r="T77" s="237" t="s">
        <v>101</v>
      </c>
      <c r="U77" s="221">
        <v>6.0000000000000001E-3</v>
      </c>
      <c r="V77" s="221">
        <f>ROUND(E77*U77,2)</f>
        <v>0.09</v>
      </c>
      <c r="W77" s="221"/>
      <c r="X77" s="221" t="s">
        <v>102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103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0" t="s">
        <v>193</v>
      </c>
      <c r="D78" s="238"/>
      <c r="E78" s="238"/>
      <c r="F78" s="238"/>
      <c r="G78" s="238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105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39">
        <v>18</v>
      </c>
      <c r="B79" s="240" t="s">
        <v>194</v>
      </c>
      <c r="C79" s="252" t="s">
        <v>195</v>
      </c>
      <c r="D79" s="241" t="s">
        <v>172</v>
      </c>
      <c r="E79" s="242">
        <v>15.133900000000001</v>
      </c>
      <c r="F79" s="243"/>
      <c r="G79" s="244">
        <f>ROUND(E79*F79,2)</f>
        <v>0</v>
      </c>
      <c r="H79" s="243"/>
      <c r="I79" s="244">
        <f>ROUND(E79*H79,2)</f>
        <v>0</v>
      </c>
      <c r="J79" s="243"/>
      <c r="K79" s="244">
        <f>ROUND(E79*J79,2)</f>
        <v>0</v>
      </c>
      <c r="L79" s="244">
        <v>21</v>
      </c>
      <c r="M79" s="244">
        <f>G79*(1+L79/100)</f>
        <v>0</v>
      </c>
      <c r="N79" s="244">
        <v>0</v>
      </c>
      <c r="O79" s="244">
        <f>ROUND(E79*N79,2)</f>
        <v>0</v>
      </c>
      <c r="P79" s="244">
        <v>0</v>
      </c>
      <c r="Q79" s="244">
        <f>ROUND(E79*P79,2)</f>
        <v>0</v>
      </c>
      <c r="R79" s="244"/>
      <c r="S79" s="244" t="s">
        <v>100</v>
      </c>
      <c r="T79" s="245" t="s">
        <v>101</v>
      </c>
      <c r="U79" s="221">
        <v>0.26500000000000001</v>
      </c>
      <c r="V79" s="221">
        <f>ROUND(E79*U79,2)</f>
        <v>4.01</v>
      </c>
      <c r="W79" s="221"/>
      <c r="X79" s="221" t="s">
        <v>102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103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9">
        <v>19</v>
      </c>
      <c r="B80" s="240" t="s">
        <v>196</v>
      </c>
      <c r="C80" s="252" t="s">
        <v>197</v>
      </c>
      <c r="D80" s="241" t="s">
        <v>172</v>
      </c>
      <c r="E80" s="242">
        <v>15.133900000000001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21</v>
      </c>
      <c r="M80" s="244">
        <f>G80*(1+L80/100)</f>
        <v>0</v>
      </c>
      <c r="N80" s="244">
        <v>0</v>
      </c>
      <c r="O80" s="244">
        <f>ROUND(E80*N80,2)</f>
        <v>0</v>
      </c>
      <c r="P80" s="244">
        <v>0</v>
      </c>
      <c r="Q80" s="244">
        <f>ROUND(E80*P80,2)</f>
        <v>0</v>
      </c>
      <c r="R80" s="244" t="s">
        <v>176</v>
      </c>
      <c r="S80" s="244" t="s">
        <v>198</v>
      </c>
      <c r="T80" s="245" t="s">
        <v>101</v>
      </c>
      <c r="U80" s="221">
        <v>0</v>
      </c>
      <c r="V80" s="221">
        <f>ROUND(E80*U80,2)</f>
        <v>0</v>
      </c>
      <c r="W80" s="221"/>
      <c r="X80" s="221" t="s">
        <v>102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103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">
      <c r="A81" s="225" t="s">
        <v>94</v>
      </c>
      <c r="B81" s="226" t="s">
        <v>64</v>
      </c>
      <c r="C81" s="248" t="s">
        <v>65</v>
      </c>
      <c r="D81" s="227"/>
      <c r="E81" s="228"/>
      <c r="F81" s="229"/>
      <c r="G81" s="229">
        <f>SUMIF(AG82:AG84,"&lt;&gt;NOR",G82:G84)</f>
        <v>0</v>
      </c>
      <c r="H81" s="229"/>
      <c r="I81" s="229">
        <f>SUM(I82:I84)</f>
        <v>0</v>
      </c>
      <c r="J81" s="229"/>
      <c r="K81" s="229">
        <f>SUM(K82:K84)</f>
        <v>0</v>
      </c>
      <c r="L81" s="229"/>
      <c r="M81" s="229">
        <f>SUM(M82:M84)</f>
        <v>0</v>
      </c>
      <c r="N81" s="229"/>
      <c r="O81" s="229">
        <f>SUM(O82:O84)</f>
        <v>0</v>
      </c>
      <c r="P81" s="229"/>
      <c r="Q81" s="229">
        <f>SUM(Q82:Q84)</f>
        <v>0</v>
      </c>
      <c r="R81" s="229"/>
      <c r="S81" s="229"/>
      <c r="T81" s="230"/>
      <c r="U81" s="224"/>
      <c r="V81" s="224">
        <f>SUM(V82:V84)</f>
        <v>18.18</v>
      </c>
      <c r="W81" s="224"/>
      <c r="X81" s="224"/>
      <c r="AG81" t="s">
        <v>95</v>
      </c>
    </row>
    <row r="82" spans="1:60" ht="33.75" outlineLevel="1" x14ac:dyDescent="0.2">
      <c r="A82" s="231">
        <v>20</v>
      </c>
      <c r="B82" s="232" t="s">
        <v>199</v>
      </c>
      <c r="C82" s="249" t="s">
        <v>200</v>
      </c>
      <c r="D82" s="233" t="s">
        <v>172</v>
      </c>
      <c r="E82" s="234">
        <v>7.0547899999999997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0</v>
      </c>
      <c r="O82" s="236">
        <f>ROUND(E82*N82,2)</f>
        <v>0</v>
      </c>
      <c r="P82" s="236">
        <v>0</v>
      </c>
      <c r="Q82" s="236">
        <f>ROUND(E82*P82,2)</f>
        <v>0</v>
      </c>
      <c r="R82" s="236" t="s">
        <v>201</v>
      </c>
      <c r="S82" s="236" t="s">
        <v>100</v>
      </c>
      <c r="T82" s="237" t="s">
        <v>101</v>
      </c>
      <c r="U82" s="221">
        <v>2.577</v>
      </c>
      <c r="V82" s="221">
        <f>ROUND(E82*U82,2)</f>
        <v>18.18</v>
      </c>
      <c r="W82" s="221"/>
      <c r="X82" s="221" t="s">
        <v>102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103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0" t="s">
        <v>202</v>
      </c>
      <c r="D83" s="238"/>
      <c r="E83" s="238"/>
      <c r="F83" s="238"/>
      <c r="G83" s="238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105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39">
        <v>21</v>
      </c>
      <c r="B84" s="240" t="s">
        <v>203</v>
      </c>
      <c r="C84" s="252" t="s">
        <v>204</v>
      </c>
      <c r="D84" s="241" t="s">
        <v>172</v>
      </c>
      <c r="E84" s="242">
        <v>7.0547899999999997</v>
      </c>
      <c r="F84" s="243"/>
      <c r="G84" s="244">
        <f>ROUND(E84*F84,2)</f>
        <v>0</v>
      </c>
      <c r="H84" s="243"/>
      <c r="I84" s="244">
        <f>ROUND(E84*H84,2)</f>
        <v>0</v>
      </c>
      <c r="J84" s="243"/>
      <c r="K84" s="244">
        <f>ROUND(E84*J84,2)</f>
        <v>0</v>
      </c>
      <c r="L84" s="244">
        <v>21</v>
      </c>
      <c r="M84" s="244">
        <f>G84*(1+L84/100)</f>
        <v>0</v>
      </c>
      <c r="N84" s="244">
        <v>0</v>
      </c>
      <c r="O84" s="244">
        <f>ROUND(E84*N84,2)</f>
        <v>0</v>
      </c>
      <c r="P84" s="244">
        <v>0</v>
      </c>
      <c r="Q84" s="244">
        <f>ROUND(E84*P84,2)</f>
        <v>0</v>
      </c>
      <c r="R84" s="244"/>
      <c r="S84" s="244" t="s">
        <v>150</v>
      </c>
      <c r="T84" s="245" t="s">
        <v>101</v>
      </c>
      <c r="U84" s="221">
        <v>0</v>
      </c>
      <c r="V84" s="221">
        <f>ROUND(E84*U84,2)</f>
        <v>0</v>
      </c>
      <c r="W84" s="221"/>
      <c r="X84" s="221" t="s">
        <v>102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103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x14ac:dyDescent="0.2">
      <c r="A85" s="225" t="s">
        <v>94</v>
      </c>
      <c r="B85" s="226" t="s">
        <v>66</v>
      </c>
      <c r="C85" s="248" t="s">
        <v>27</v>
      </c>
      <c r="D85" s="227"/>
      <c r="E85" s="228"/>
      <c r="F85" s="229"/>
      <c r="G85" s="229">
        <f>SUMIF(AG86:AG89,"&lt;&gt;NOR",G86:G89)</f>
        <v>0</v>
      </c>
      <c r="H85" s="229"/>
      <c r="I85" s="229">
        <f>SUM(I86:I89)</f>
        <v>0</v>
      </c>
      <c r="J85" s="229"/>
      <c r="K85" s="229">
        <f>SUM(K86:K89)</f>
        <v>0</v>
      </c>
      <c r="L85" s="229"/>
      <c r="M85" s="229">
        <f>SUM(M86:M89)</f>
        <v>0</v>
      </c>
      <c r="N85" s="229"/>
      <c r="O85" s="229">
        <f>SUM(O86:O89)</f>
        <v>0</v>
      </c>
      <c r="P85" s="229"/>
      <c r="Q85" s="229">
        <f>SUM(Q86:Q89)</f>
        <v>0</v>
      </c>
      <c r="R85" s="229"/>
      <c r="S85" s="229"/>
      <c r="T85" s="230"/>
      <c r="U85" s="224"/>
      <c r="V85" s="224">
        <f>SUM(V86:V89)</f>
        <v>0</v>
      </c>
      <c r="W85" s="224"/>
      <c r="X85" s="224"/>
      <c r="AG85" t="s">
        <v>95</v>
      </c>
    </row>
    <row r="86" spans="1:60" outlineLevel="1" x14ac:dyDescent="0.2">
      <c r="A86" s="239">
        <v>22</v>
      </c>
      <c r="B86" s="240" t="s">
        <v>205</v>
      </c>
      <c r="C86" s="252" t="s">
        <v>206</v>
      </c>
      <c r="D86" s="241" t="s">
        <v>207</v>
      </c>
      <c r="E86" s="242">
        <v>1</v>
      </c>
      <c r="F86" s="243"/>
      <c r="G86" s="244">
        <f>ROUND(E86*F86,2)</f>
        <v>0</v>
      </c>
      <c r="H86" s="243"/>
      <c r="I86" s="244">
        <f>ROUND(E86*H86,2)</f>
        <v>0</v>
      </c>
      <c r="J86" s="243"/>
      <c r="K86" s="244">
        <f>ROUND(E86*J86,2)</f>
        <v>0</v>
      </c>
      <c r="L86" s="244">
        <v>21</v>
      </c>
      <c r="M86" s="244">
        <f>G86*(1+L86/100)</f>
        <v>0</v>
      </c>
      <c r="N86" s="244">
        <v>0</v>
      </c>
      <c r="O86" s="244">
        <f>ROUND(E86*N86,2)</f>
        <v>0</v>
      </c>
      <c r="P86" s="244">
        <v>0</v>
      </c>
      <c r="Q86" s="244">
        <f>ROUND(E86*P86,2)</f>
        <v>0</v>
      </c>
      <c r="R86" s="244"/>
      <c r="S86" s="244" t="s">
        <v>150</v>
      </c>
      <c r="T86" s="245" t="s">
        <v>101</v>
      </c>
      <c r="U86" s="221">
        <v>0</v>
      </c>
      <c r="V86" s="221">
        <f>ROUND(E86*U86,2)</f>
        <v>0</v>
      </c>
      <c r="W86" s="221"/>
      <c r="X86" s="221" t="s">
        <v>208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209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9">
        <v>23</v>
      </c>
      <c r="B87" s="240" t="s">
        <v>210</v>
      </c>
      <c r="C87" s="252" t="s">
        <v>211</v>
      </c>
      <c r="D87" s="241" t="s">
        <v>207</v>
      </c>
      <c r="E87" s="242">
        <v>1</v>
      </c>
      <c r="F87" s="243"/>
      <c r="G87" s="244">
        <f>ROUND(E87*F87,2)</f>
        <v>0</v>
      </c>
      <c r="H87" s="243"/>
      <c r="I87" s="244">
        <f>ROUND(E87*H87,2)</f>
        <v>0</v>
      </c>
      <c r="J87" s="243"/>
      <c r="K87" s="244">
        <f>ROUND(E87*J87,2)</f>
        <v>0</v>
      </c>
      <c r="L87" s="244">
        <v>21</v>
      </c>
      <c r="M87" s="244">
        <f>G87*(1+L87/100)</f>
        <v>0</v>
      </c>
      <c r="N87" s="244">
        <v>0</v>
      </c>
      <c r="O87" s="244">
        <f>ROUND(E87*N87,2)</f>
        <v>0</v>
      </c>
      <c r="P87" s="244">
        <v>0</v>
      </c>
      <c r="Q87" s="244">
        <f>ROUND(E87*P87,2)</f>
        <v>0</v>
      </c>
      <c r="R87" s="244"/>
      <c r="S87" s="244" t="s">
        <v>150</v>
      </c>
      <c r="T87" s="245" t="s">
        <v>101</v>
      </c>
      <c r="U87" s="221">
        <v>0</v>
      </c>
      <c r="V87" s="221">
        <f>ROUND(E87*U87,2)</f>
        <v>0</v>
      </c>
      <c r="W87" s="221"/>
      <c r="X87" s="221" t="s">
        <v>208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209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9">
        <v>24</v>
      </c>
      <c r="B88" s="240" t="s">
        <v>212</v>
      </c>
      <c r="C88" s="252" t="s">
        <v>213</v>
      </c>
      <c r="D88" s="241" t="s">
        <v>207</v>
      </c>
      <c r="E88" s="242">
        <v>1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21</v>
      </c>
      <c r="M88" s="244">
        <f>G88*(1+L88/100)</f>
        <v>0</v>
      </c>
      <c r="N88" s="244">
        <v>0</v>
      </c>
      <c r="O88" s="244">
        <f>ROUND(E88*N88,2)</f>
        <v>0</v>
      </c>
      <c r="P88" s="244">
        <v>0</v>
      </c>
      <c r="Q88" s="244">
        <f>ROUND(E88*P88,2)</f>
        <v>0</v>
      </c>
      <c r="R88" s="244"/>
      <c r="S88" s="244" t="s">
        <v>150</v>
      </c>
      <c r="T88" s="245" t="s">
        <v>101</v>
      </c>
      <c r="U88" s="221">
        <v>0</v>
      </c>
      <c r="V88" s="221">
        <f>ROUND(E88*U88,2)</f>
        <v>0</v>
      </c>
      <c r="W88" s="221"/>
      <c r="X88" s="221" t="s">
        <v>208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209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31">
        <v>25</v>
      </c>
      <c r="B89" s="232" t="s">
        <v>214</v>
      </c>
      <c r="C89" s="249" t="s">
        <v>215</v>
      </c>
      <c r="D89" s="233" t="s">
        <v>207</v>
      </c>
      <c r="E89" s="234">
        <v>1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0</v>
      </c>
      <c r="O89" s="236">
        <f>ROUND(E89*N89,2)</f>
        <v>0</v>
      </c>
      <c r="P89" s="236">
        <v>0</v>
      </c>
      <c r="Q89" s="236">
        <f>ROUND(E89*P89,2)</f>
        <v>0</v>
      </c>
      <c r="R89" s="236"/>
      <c r="S89" s="236" t="s">
        <v>100</v>
      </c>
      <c r="T89" s="237" t="s">
        <v>101</v>
      </c>
      <c r="U89" s="221">
        <v>0</v>
      </c>
      <c r="V89" s="221">
        <f>ROUND(E89*U89,2)</f>
        <v>0</v>
      </c>
      <c r="W89" s="221"/>
      <c r="X89" s="221" t="s">
        <v>208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209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x14ac:dyDescent="0.2">
      <c r="A90" s="3"/>
      <c r="B90" s="4"/>
      <c r="C90" s="253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AE90">
        <v>15</v>
      </c>
      <c r="AF90">
        <v>21</v>
      </c>
      <c r="AG90" t="s">
        <v>81</v>
      </c>
    </row>
    <row r="91" spans="1:60" x14ac:dyDescent="0.2">
      <c r="A91" s="215"/>
      <c r="B91" s="216" t="s">
        <v>29</v>
      </c>
      <c r="C91" s="254"/>
      <c r="D91" s="217"/>
      <c r="E91" s="218"/>
      <c r="F91" s="218"/>
      <c r="G91" s="247">
        <f>G8+G58+G65+G81+G85</f>
        <v>0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E91">
        <f>SUMIF(L7:L89,AE90,G7:G89)</f>
        <v>0</v>
      </c>
      <c r="AF91">
        <f>SUMIF(L7:L89,AF90,G7:G89)</f>
        <v>0</v>
      </c>
      <c r="AG91" t="s">
        <v>216</v>
      </c>
    </row>
    <row r="92" spans="1:60" x14ac:dyDescent="0.2">
      <c r="C92" s="255"/>
      <c r="D92" s="10"/>
      <c r="AG92" t="s">
        <v>217</v>
      </c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C34" sheet="1"/>
  <mergeCells count="13">
    <mergeCell ref="C83:G83"/>
    <mergeCell ref="C46:G46"/>
    <mergeCell ref="C67:G67"/>
    <mergeCell ref="C71:G71"/>
    <mergeCell ref="C73:G73"/>
    <mergeCell ref="C75:G75"/>
    <mergeCell ref="C78:G78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27-10 2020221-010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'27-10 2020221-010 Pol'!Názvy_tisku</vt:lpstr>
      <vt:lpstr>oadresa</vt:lpstr>
      <vt:lpstr>Stavba!Objednatel</vt:lpstr>
      <vt:lpstr>Stavba!Objekt</vt:lpstr>
      <vt:lpstr>'27-10 2020221-010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2021-02-16T16:23:07Z</dcterms:modified>
</cp:coreProperties>
</file>